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<sst xmlns="http://schemas.openxmlformats.org/spreadsheetml/2006/main" count="457" uniqueCount="134">
  <si>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</si>
  <si>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</si>
  <si>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</si>
  <si>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</si>
  <si>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</si>
  <si>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</si>
  <si>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</si>
  <si>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</si>
  <si>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</si>
  <si>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</si>
  <si>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</si>
  <si>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</si>
  <si>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</si>
  <si>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</si>
  <si>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</si>
  <si>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</si>
  <si>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</si>
  <si>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</si>
  <si>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</si>
  <si>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</si>
  <si>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</si>
  <si>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</si>
  <si>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</si>
  <si>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</si>
  <si>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</si>
  <si>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</si>
  <si>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</si>
  <si>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</si>
  <si>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</si>
  <si>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</si>
  <si>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</si>
  <si>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</si>
  <si>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</si>
  <si>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</si>
  <si>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</si>
  <si>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</si>
  <si>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</si>
  <si>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</si>
  <si>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</si>
  <si>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</si>
  <si>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</si>
  <si>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</si>
  <si>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</si>
  <si>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</si>
  <si>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</si>
  <si>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</si>
  <si>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</si>
  <si>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</si>
  <si>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</si>
  <si>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</si>
  <si>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</si>
  <si>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</si>
  <si>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</si>
  <si>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</si>
  <si>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</si>
  <si>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</si>
  <si>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</si>
  <si>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</si>
  <si>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</si>
  <si>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</si>
  <si>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</si>
  <si>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</si>
  <si>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</si>
  <si>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</si>
  <si>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</si>
  <si>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</si>
  <si>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</si>
  <si>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</si>
  <si>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</si>
  <si>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</si>
  <si>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</si>
  <si>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</si>
  <si>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</si>
  <si>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</si>
  <si>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</si>
  <si>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</si>
  <si>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</si>
  <si>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</si>
  <si>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</si>
  <si>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</si>
  <si>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</si>
  <si>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</si>
  <si>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</si>
  <si>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</si>
  <si>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</si>
  <si>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</si>
  <si>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</si>
  <si>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</si>
  <si>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</si>
  <si>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</si>
  <si>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</si>
  <si>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</si>
  <si>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</si>
  <si>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</si>
  <si>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</si>
  <si>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</si>
  <si>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</si>
  <si>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</si>
  <si>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</si>
  <si>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</si>
  <si>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</si>
  <si>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</si>
  <si>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</si>
  <si>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</si>
  <si>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</si>
  <si>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</si>
  <si>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</si>
  <si>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</si>
  <si>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</si>
  <si>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</si>
  <si>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</si>
  <si>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</si>
  <si>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</si>
  <si>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</si>
  <si>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</si>
  <si>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</si>
  <si>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</si>
  <si>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</si>
  <si>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</si>
  <si>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</si>
  <si>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</si>
  <si>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</si>
  <si>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</si>
  <si>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</si>
  <si>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</si>
  <si>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</si>
  <si>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</si>
  <si>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</si>
  <si>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</si>
  <si>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</si>
  <si>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</si>
  <si>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08.12.2017</t>
  </si>
  <si>
    <r>
      <t xml:space="preserve">станом на 08.12.2017р.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</si>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</sst>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8"/>
      <color indexed="8"/>
      <name val="Times New Roman"/>
      <family val="0"/>
    </font>
    <font>
      <sz val="4.35"/>
      <color indexed="8"/>
      <name val="Times New Roman"/>
      <family val="0"/>
    </font>
    <font>
      <sz val="5.9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6689631"/>
        <c:axId val="63335768"/>
      </c:lineChart>
      <c:catAx>
        <c:axId val="666896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5768"/>
        <c:crosses val="autoZero"/>
        <c:auto val="0"/>
        <c:lblOffset val="100"/>
        <c:tickLblSkip val="1"/>
        <c:noMultiLvlLbl val="0"/>
      </c:catAx>
      <c:valAx>
        <c:axId val="633357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896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40745577"/>
        <c:axId val="31165874"/>
      </c:lineChart>
      <c:catAx>
        <c:axId val="407455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65874"/>
        <c:crosses val="autoZero"/>
        <c:auto val="0"/>
        <c:lblOffset val="100"/>
        <c:tickLblSkip val="1"/>
        <c:noMultiLvlLbl val="0"/>
      </c:catAx>
      <c:valAx>
        <c:axId val="31165874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455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12057411"/>
        <c:axId val="41407836"/>
      </c:lineChart>
      <c:catAx>
        <c:axId val="120574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07836"/>
        <c:crosses val="autoZero"/>
        <c:auto val="0"/>
        <c:lblOffset val="100"/>
        <c:tickLblSkip val="1"/>
        <c:noMultiLvlLbl val="0"/>
      </c:catAx>
      <c:valAx>
        <c:axId val="4140783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574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37126205"/>
        <c:axId val="65700390"/>
      </c:lineChart>
      <c:catAx>
        <c:axId val="371262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0390"/>
        <c:crosses val="autoZero"/>
        <c:auto val="0"/>
        <c:lblOffset val="100"/>
        <c:tickLblSkip val="1"/>
        <c:noMultiLvlLbl val="0"/>
      </c:catAx>
      <c:valAx>
        <c:axId val="65700390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2620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08.12.2017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4432599"/>
        <c:axId val="20131344"/>
      </c:bar3DChart>
      <c:catAx>
        <c:axId val="5443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31344"/>
        <c:crosses val="autoZero"/>
        <c:auto val="1"/>
        <c:lblOffset val="100"/>
        <c:tickLblSkip val="1"/>
        <c:noMultiLvlLbl val="0"/>
      </c:catAx>
      <c:valAx>
        <c:axId val="20131344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32599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964369"/>
        <c:axId val="20026138"/>
      </c:bar3DChart>
      <c:catAx>
        <c:axId val="4696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026138"/>
        <c:crosses val="autoZero"/>
        <c:auto val="1"/>
        <c:lblOffset val="100"/>
        <c:tickLblSkip val="1"/>
        <c:noMultiLvlLbl val="0"/>
      </c:catAx>
      <c:valAx>
        <c:axId val="20026138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64369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3151001"/>
        <c:axId val="29923554"/>
      </c:lineChart>
      <c:catAx>
        <c:axId val="33151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3554"/>
        <c:crosses val="autoZero"/>
        <c:auto val="0"/>
        <c:lblOffset val="100"/>
        <c:tickLblSkip val="1"/>
        <c:noMultiLvlLbl val="0"/>
      </c:catAx>
      <c:valAx>
        <c:axId val="299235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510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876531"/>
        <c:axId val="7888780"/>
      </c:lineChart>
      <c:catAx>
        <c:axId val="876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88780"/>
        <c:crosses val="autoZero"/>
        <c:auto val="0"/>
        <c:lblOffset val="100"/>
        <c:tickLblSkip val="1"/>
        <c:noMultiLvlLbl val="0"/>
      </c:catAx>
      <c:valAx>
        <c:axId val="78887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65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90157"/>
        <c:axId val="35011414"/>
      </c:lineChart>
      <c:catAx>
        <c:axId val="38901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1414"/>
        <c:crosses val="autoZero"/>
        <c:auto val="0"/>
        <c:lblOffset val="100"/>
        <c:tickLblSkip val="1"/>
        <c:noMultiLvlLbl val="0"/>
      </c:catAx>
      <c:valAx>
        <c:axId val="350114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015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6667271"/>
        <c:axId val="17352256"/>
      </c:lineChart>
      <c:catAx>
        <c:axId val="466672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52256"/>
        <c:crosses val="autoZero"/>
        <c:auto val="0"/>
        <c:lblOffset val="100"/>
        <c:tickLblSkip val="1"/>
        <c:noMultiLvlLbl val="0"/>
      </c:catAx>
      <c:valAx>
        <c:axId val="173522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6727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1952577"/>
        <c:axId val="63355466"/>
      </c:lineChart>
      <c:catAx>
        <c:axId val="219525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55466"/>
        <c:crosses val="autoZero"/>
        <c:auto val="0"/>
        <c:lblOffset val="100"/>
        <c:tickLblSkip val="1"/>
        <c:noMultiLvlLbl val="0"/>
      </c:catAx>
      <c:valAx>
        <c:axId val="633554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525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3328283"/>
        <c:axId val="31519092"/>
      </c:lineChart>
      <c:catAx>
        <c:axId val="333282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9092"/>
        <c:crosses val="autoZero"/>
        <c:auto val="0"/>
        <c:lblOffset val="100"/>
        <c:tickLblSkip val="1"/>
        <c:noMultiLvlLbl val="0"/>
      </c:catAx>
      <c:valAx>
        <c:axId val="315190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282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5236373"/>
        <c:axId val="2909630"/>
      </c:lineChart>
      <c:catAx>
        <c:axId val="152363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9630"/>
        <c:crosses val="autoZero"/>
        <c:auto val="0"/>
        <c:lblOffset val="100"/>
        <c:tickLblSkip val="1"/>
        <c:noMultiLvlLbl val="0"/>
      </c:catAx>
      <c:valAx>
        <c:axId val="29096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363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6186671"/>
        <c:axId val="34353448"/>
      </c:lineChart>
      <c:catAx>
        <c:axId val="261866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53448"/>
        <c:crosses val="autoZero"/>
        <c:auto val="0"/>
        <c:lblOffset val="100"/>
        <c:tickLblSkip val="1"/>
        <c:noMultiLvlLbl val="0"/>
      </c:catAx>
      <c:valAx>
        <c:axId val="343534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8667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87.12.2017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1 294 686,0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-62 805,1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24977957.029999938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122</v>
      </c>
      <c r="S1" s="145"/>
      <c r="T1" s="145"/>
      <c r="U1" s="145"/>
      <c r="V1" s="145"/>
      <c r="W1" s="146"/>
    </row>
    <row r="2" spans="1:23" ht="15" thickBot="1">
      <c r="A2" s="147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37">
        <v>0</v>
      </c>
      <c r="V20" s="138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37">
        <v>0</v>
      </c>
      <c r="V21" s="138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37">
        <v>0</v>
      </c>
      <c r="V22" s="138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37">
        <v>0</v>
      </c>
      <c r="V24" s="138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37">
        <v>3</v>
      </c>
      <c r="V25" s="138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26">
        <f>SUM(U4:U25)</f>
        <v>4</v>
      </c>
      <c r="V26" s="127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43070</v>
      </c>
      <c r="S31" s="133">
        <f>'[3]листопад'!$D$109</f>
        <v>374.51626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43070</v>
      </c>
      <c r="S41" s="132">
        <f>'[4]залишки'!$K$6/1000</f>
        <v>24977.95702999994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5:V25"/>
    <mergeCell ref="U26:V26"/>
    <mergeCell ref="R29:U29"/>
    <mergeCell ref="R30:U30"/>
    <mergeCell ref="R31:R32"/>
    <mergeCell ref="S31:U32"/>
    <mergeCell ref="U24:V24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129</v>
      </c>
      <c r="S1" s="145"/>
      <c r="T1" s="145"/>
      <c r="U1" s="145"/>
      <c r="V1" s="145"/>
      <c r="W1" s="146"/>
    </row>
    <row r="2" spans="1:23" ht="15" thickBot="1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132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0" ref="M4:M23">N4-B4-C4-F4-G4-H4-I4-J4-K4-L4</f>
        <v>18.5</v>
      </c>
      <c r="N4" s="69">
        <v>5785.2</v>
      </c>
      <c r="O4" s="69">
        <v>5700</v>
      </c>
      <c r="P4" s="3">
        <f aca="true" t="shared" si="1" ref="P4:P23">N4/O4</f>
        <v>1.0149473684210526</v>
      </c>
      <c r="Q4" s="2">
        <f>AVERAGE(N4:N8)</f>
        <v>5154.88</v>
      </c>
      <c r="R4" s="71">
        <v>101.74</v>
      </c>
      <c r="S4" s="72">
        <v>0</v>
      </c>
      <c r="T4" s="73">
        <v>0</v>
      </c>
      <c r="U4" s="155">
        <v>0</v>
      </c>
      <c r="V4" s="156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>C5-D5</f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0"/>
        <v>22.300000000000082</v>
      </c>
      <c r="N5" s="69">
        <v>2073.9</v>
      </c>
      <c r="O5" s="69">
        <v>2000</v>
      </c>
      <c r="P5" s="3">
        <f t="shared" si="1"/>
        <v>1.03695</v>
      </c>
      <c r="Q5" s="2">
        <v>5154.9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2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>C6-D6</f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0"/>
        <v>14.249999999999886</v>
      </c>
      <c r="N6" s="69">
        <v>4638.2</v>
      </c>
      <c r="O6" s="69">
        <v>3500</v>
      </c>
      <c r="P6" s="3">
        <f t="shared" si="1"/>
        <v>1.3252</v>
      </c>
      <c r="Q6" s="2">
        <v>5154.9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2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>C7-D7</f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0"/>
        <v>11.399999999999984</v>
      </c>
      <c r="N7" s="69">
        <v>5209.6</v>
      </c>
      <c r="O7" s="69">
        <v>6500</v>
      </c>
      <c r="P7" s="3">
        <f t="shared" si="1"/>
        <v>0.8014769230769231</v>
      </c>
      <c r="Q7" s="2">
        <v>5154.9</v>
      </c>
      <c r="R7" s="77">
        <v>21.6</v>
      </c>
      <c r="S7" s="78">
        <v>0</v>
      </c>
      <c r="T7" s="79">
        <v>459.8</v>
      </c>
      <c r="U7" s="139">
        <v>1</v>
      </c>
      <c r="V7" s="140"/>
      <c r="W7" s="74">
        <f t="shared" si="2"/>
        <v>482.40000000000003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>C8-D8</f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0"/>
        <v>13.549999999999656</v>
      </c>
      <c r="N8" s="69">
        <v>8067.5</v>
      </c>
      <c r="O8" s="69">
        <v>6700</v>
      </c>
      <c r="P8" s="3">
        <f t="shared" si="1"/>
        <v>1.2041044776119403</v>
      </c>
      <c r="Q8" s="2">
        <v>5154.9</v>
      </c>
      <c r="R8" s="77">
        <v>0</v>
      </c>
      <c r="S8" s="78">
        <v>0</v>
      </c>
      <c r="T8" s="76">
        <v>34.9</v>
      </c>
      <c r="U8" s="137">
        <v>0</v>
      </c>
      <c r="V8" s="138"/>
      <c r="W8" s="74">
        <f t="shared" si="2"/>
        <v>34.9</v>
      </c>
    </row>
    <row r="9" spans="1:23" ht="12.75">
      <c r="A9" s="10">
        <v>43077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3400</v>
      </c>
      <c r="P9" s="3">
        <f t="shared" si="1"/>
        <v>0</v>
      </c>
      <c r="Q9" s="2">
        <v>5154.9</v>
      </c>
      <c r="R9" s="77"/>
      <c r="S9" s="78"/>
      <c r="T9" s="76"/>
      <c r="U9" s="137"/>
      <c r="V9" s="138"/>
      <c r="W9" s="74">
        <f t="shared" si="2"/>
        <v>0</v>
      </c>
    </row>
    <row r="10" spans="1:23" ht="12.75">
      <c r="A10" s="10">
        <v>43080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3300</v>
      </c>
      <c r="P10" s="3">
        <f t="shared" si="1"/>
        <v>0</v>
      </c>
      <c r="Q10" s="2">
        <v>5154.9</v>
      </c>
      <c r="R10" s="77"/>
      <c r="S10" s="78"/>
      <c r="T10" s="76"/>
      <c r="U10" s="137"/>
      <c r="V10" s="138"/>
      <c r="W10" s="74">
        <f>R10+S10+U10+T10+V10</f>
        <v>0</v>
      </c>
    </row>
    <row r="11" spans="1:23" ht="12.75">
      <c r="A11" s="10">
        <v>43081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1"/>
        <v>0</v>
      </c>
      <c r="Q11" s="2">
        <v>5154.9</v>
      </c>
      <c r="R11" s="75"/>
      <c r="S11" s="69"/>
      <c r="T11" s="76"/>
      <c r="U11" s="137"/>
      <c r="V11" s="138"/>
      <c r="W11" s="74">
        <f t="shared" si="2"/>
        <v>0</v>
      </c>
    </row>
    <row r="12" spans="1:23" ht="12.75">
      <c r="A12" s="10">
        <v>43082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1"/>
        <v>0</v>
      </c>
      <c r="Q12" s="2">
        <v>5154.9</v>
      </c>
      <c r="R12" s="75"/>
      <c r="S12" s="69"/>
      <c r="T12" s="76"/>
      <c r="U12" s="137"/>
      <c r="V12" s="138"/>
      <c r="W12" s="74">
        <f t="shared" si="2"/>
        <v>0</v>
      </c>
    </row>
    <row r="13" spans="1:23" ht="12.75">
      <c r="A13" s="10">
        <v>43083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6000</v>
      </c>
      <c r="P13" s="3">
        <f t="shared" si="1"/>
        <v>0</v>
      </c>
      <c r="Q13" s="2">
        <v>5154.9</v>
      </c>
      <c r="R13" s="75"/>
      <c r="S13" s="69"/>
      <c r="T13" s="76"/>
      <c r="U13" s="137"/>
      <c r="V13" s="138"/>
      <c r="W13" s="74">
        <f t="shared" si="2"/>
        <v>0</v>
      </c>
    </row>
    <row r="14" spans="1:23" ht="12.75">
      <c r="A14" s="10">
        <v>43084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9500</v>
      </c>
      <c r="P14" s="3">
        <f t="shared" si="1"/>
        <v>0</v>
      </c>
      <c r="Q14" s="2">
        <v>5154.9</v>
      </c>
      <c r="R14" s="75"/>
      <c r="S14" s="69"/>
      <c r="T14" s="80"/>
      <c r="U14" s="137"/>
      <c r="V14" s="138"/>
      <c r="W14" s="74">
        <f t="shared" si="2"/>
        <v>0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7700</v>
      </c>
      <c r="P15" s="3">
        <f>N15/O15</f>
        <v>0</v>
      </c>
      <c r="Q15" s="2">
        <v>5154.9</v>
      </c>
      <c r="R15" s="75"/>
      <c r="S15" s="69"/>
      <c r="T15" s="80"/>
      <c r="U15" s="137"/>
      <c r="V15" s="138"/>
      <c r="W15" s="74">
        <f t="shared" si="2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8800</v>
      </c>
      <c r="P16" s="3">
        <f t="shared" si="1"/>
        <v>0</v>
      </c>
      <c r="Q16" s="2">
        <v>5154.9</v>
      </c>
      <c r="R16" s="75"/>
      <c r="S16" s="69"/>
      <c r="T16" s="80"/>
      <c r="U16" s="137"/>
      <c r="V16" s="138"/>
      <c r="W16" s="74">
        <f t="shared" si="2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6500</v>
      </c>
      <c r="P17" s="3">
        <f t="shared" si="1"/>
        <v>0</v>
      </c>
      <c r="Q17" s="2">
        <v>5154.9</v>
      </c>
      <c r="R17" s="75"/>
      <c r="S17" s="69"/>
      <c r="T17" s="80"/>
      <c r="U17" s="137"/>
      <c r="V17" s="138"/>
      <c r="W17" s="74">
        <f t="shared" si="2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5000</v>
      </c>
      <c r="P18" s="3">
        <f>N18/O18</f>
        <v>0</v>
      </c>
      <c r="Q18" s="2">
        <v>5154.9</v>
      </c>
      <c r="R18" s="75"/>
      <c r="S18" s="69"/>
      <c r="T18" s="76"/>
      <c r="U18" s="137"/>
      <c r="V18" s="138"/>
      <c r="W18" s="74">
        <f t="shared" si="2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5154.9</v>
      </c>
      <c r="R19" s="75"/>
      <c r="S19" s="69"/>
      <c r="T19" s="76"/>
      <c r="U19" s="137"/>
      <c r="V19" s="138"/>
      <c r="W19" s="74">
        <f t="shared" si="2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5154.9</v>
      </c>
      <c r="R20" s="75"/>
      <c r="S20" s="69"/>
      <c r="T20" s="76"/>
      <c r="U20" s="137"/>
      <c r="V20" s="138"/>
      <c r="W20" s="74">
        <f t="shared" si="2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7800</v>
      </c>
      <c r="P21" s="3">
        <f t="shared" si="1"/>
        <v>0</v>
      </c>
      <c r="Q21" s="2">
        <v>5154.9</v>
      </c>
      <c r="R21" s="81"/>
      <c r="S21" s="80"/>
      <c r="T21" s="76"/>
      <c r="U21" s="137"/>
      <c r="V21" s="138"/>
      <c r="W21" s="74">
        <f t="shared" si="2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13100</v>
      </c>
      <c r="P22" s="3">
        <f>N22/O22</f>
        <v>0</v>
      </c>
      <c r="Q22" s="2">
        <v>5154.9</v>
      </c>
      <c r="R22" s="81"/>
      <c r="S22" s="80"/>
      <c r="T22" s="76"/>
      <c r="U22" s="137"/>
      <c r="V22" s="138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8900</v>
      </c>
      <c r="P23" s="3">
        <f t="shared" si="1"/>
        <v>0</v>
      </c>
      <c r="Q23" s="2">
        <v>5154.9</v>
      </c>
      <c r="R23" s="81"/>
      <c r="S23" s="80"/>
      <c r="T23" s="76"/>
      <c r="U23" s="137"/>
      <c r="V23" s="138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N24">SUM(B4:B23)</f>
        <v>18317.300000000003</v>
      </c>
      <c r="C24" s="92">
        <f t="shared" si="3"/>
        <v>1333</v>
      </c>
      <c r="D24" s="115">
        <f t="shared" si="3"/>
        <v>112</v>
      </c>
      <c r="E24" s="115">
        <f t="shared" si="3"/>
        <v>1221</v>
      </c>
      <c r="F24" s="92">
        <f t="shared" si="3"/>
        <v>-92.29999999999998</v>
      </c>
      <c r="G24" s="92">
        <f t="shared" si="3"/>
        <v>1166.3</v>
      </c>
      <c r="H24" s="92">
        <f t="shared" si="3"/>
        <v>1606.65</v>
      </c>
      <c r="I24" s="92">
        <f t="shared" si="3"/>
        <v>404.95000000000005</v>
      </c>
      <c r="J24" s="92">
        <f t="shared" si="3"/>
        <v>186.8</v>
      </c>
      <c r="K24" s="92">
        <f t="shared" si="3"/>
        <v>620.4</v>
      </c>
      <c r="L24" s="92">
        <f t="shared" si="3"/>
        <v>2151.3</v>
      </c>
      <c r="M24" s="91">
        <f t="shared" si="3"/>
        <v>79.99999999999962</v>
      </c>
      <c r="N24" s="91">
        <f t="shared" si="3"/>
        <v>25774.4</v>
      </c>
      <c r="O24" s="91">
        <f>SUM(O4:O23)</f>
        <v>132400</v>
      </c>
      <c r="P24" s="93">
        <f>N24/O24</f>
        <v>0.19467069486404834</v>
      </c>
      <c r="Q24" s="2"/>
      <c r="R24" s="82">
        <f>SUM(R4:R23)</f>
        <v>123.34</v>
      </c>
      <c r="S24" s="82">
        <f>SUM(S4:S23)</f>
        <v>0</v>
      </c>
      <c r="T24" s="82">
        <f>SUM(T4:T23)</f>
        <v>494.7</v>
      </c>
      <c r="U24" s="126">
        <f>SUM(U4:U23)</f>
        <v>1</v>
      </c>
      <c r="V24" s="127"/>
      <c r="W24" s="82">
        <f>R24+S24+U24+T24+V24</f>
        <v>619.04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43077</v>
      </c>
      <c r="S29" s="133">
        <v>34.884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43077</v>
      </c>
      <c r="S39" s="132">
        <v>24977.95702999994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126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133</v>
      </c>
      <c r="P27" s="163"/>
    </row>
    <row r="28" spans="1:16" ht="30.75" customHeight="1">
      <c r="A28" s="176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грудень!S39</f>
        <v>24977.95702999994</v>
      </c>
      <c r="B29" s="49">
        <v>54000</v>
      </c>
      <c r="C29" s="49">
        <v>7978.3</v>
      </c>
      <c r="D29" s="49">
        <v>74458.74</v>
      </c>
      <c r="E29" s="49">
        <v>938.11</v>
      </c>
      <c r="F29" s="49">
        <v>79000</v>
      </c>
      <c r="G29" s="49">
        <v>16201.21</v>
      </c>
      <c r="H29" s="49">
        <v>12</v>
      </c>
      <c r="I29" s="49">
        <v>17</v>
      </c>
      <c r="J29" s="49"/>
      <c r="K29" s="49"/>
      <c r="L29" s="63">
        <f>H29+F29+D29+J29+B29</f>
        <v>207470.74</v>
      </c>
      <c r="M29" s="50">
        <f>C29+E29+G29+I29</f>
        <v>25134.62</v>
      </c>
      <c r="N29" s="51">
        <f>M29-L29</f>
        <v>-182336.12</v>
      </c>
      <c r="O29" s="166">
        <f>грудень!S29</f>
        <v>34.884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707758.49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167455.51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214407.46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24417.9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112804.94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34454.27000000002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1294686.01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74458.74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16201.21</v>
      </c>
    </row>
    <row r="61" spans="1:3" ht="25.5">
      <c r="A61" s="83" t="s">
        <v>56</v>
      </c>
      <c r="B61" s="9">
        <f>H29</f>
        <v>12</v>
      </c>
      <c r="C61" s="9">
        <f>I29</f>
        <v>17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2017-12-08T12:36:12Z</dcterms:modified>
  <cp:category/>
  <cp:version/>
  <cp:contentType/>
  <cp:contentStatus/>
</cp:coreProperties>
</file>